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2435" windowHeight="69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Sheet1!$A$2:$I$10</definedName>
    <definedName name="_xlnm.Criteria" localSheetId="0">Sheet1!$E$17:$F$19</definedName>
    <definedName name="_xlnm.Extract" localSheetId="0">Sheet1!$A$22:$I$22</definedName>
  </definedNames>
  <calcPr calcId="144525"/>
</workbook>
</file>

<file path=xl/calcChain.xml><?xml version="1.0" encoding="utf-8"?>
<calcChain xmlns="http://schemas.openxmlformats.org/spreadsheetml/2006/main">
  <c r="H3" i="1" l="1"/>
  <c r="C18" i="1"/>
  <c r="I14" i="1"/>
  <c r="H14" i="1"/>
  <c r="H4" i="1"/>
  <c r="H5" i="1"/>
  <c r="H6" i="1"/>
  <c r="H7" i="1"/>
  <c r="H8" i="1"/>
  <c r="H9" i="1"/>
  <c r="H10" i="1"/>
  <c r="I4" i="1"/>
  <c r="I5" i="1"/>
  <c r="I6" i="1"/>
  <c r="I7" i="1"/>
  <c r="I8" i="1"/>
  <c r="I9" i="1"/>
  <c r="I10" i="1"/>
  <c r="I3" i="1"/>
  <c r="G4" i="1"/>
  <c r="G5" i="1"/>
  <c r="G6" i="1"/>
  <c r="G7" i="1"/>
  <c r="G8" i="1"/>
  <c r="G9" i="1"/>
  <c r="G10" i="1"/>
  <c r="G3" i="1"/>
  <c r="F3" i="1"/>
  <c r="F4" i="1"/>
  <c r="F5" i="1"/>
  <c r="F6" i="1"/>
  <c r="F7" i="1"/>
  <c r="F8" i="1"/>
  <c r="F9" i="1"/>
  <c r="F10" i="1"/>
  <c r="D4" i="1"/>
  <c r="D5" i="1"/>
  <c r="D6" i="1"/>
  <c r="D7" i="1"/>
  <c r="D8" i="1"/>
  <c r="D9" i="1"/>
  <c r="D10" i="1"/>
  <c r="D3" i="1"/>
</calcChain>
</file>

<file path=xl/sharedStrings.xml><?xml version="1.0" encoding="utf-8"?>
<sst xmlns="http://schemas.openxmlformats.org/spreadsheetml/2006/main" count="78" uniqueCount="33">
  <si>
    <t>BẢNG KÊ BÁN GAS CHO ĐẠI LÝ X</t>
  </si>
  <si>
    <t>STT</t>
  </si>
  <si>
    <t>NGÀY</t>
  </si>
  <si>
    <t>MÃ GAS</t>
  </si>
  <si>
    <t>TÊN GAS</t>
  </si>
  <si>
    <t>SỐ LƯỢNG</t>
  </si>
  <si>
    <t>ĐƠN VỊ TÍNH</t>
  </si>
  <si>
    <t>ĐƠN GIÁ</t>
  </si>
  <si>
    <t>TRỊ GIÁ</t>
  </si>
  <si>
    <t>BẢNG 1</t>
  </si>
  <si>
    <t>MÃ</t>
  </si>
  <si>
    <t>GIÁ</t>
  </si>
  <si>
    <t>TÊN</t>
  </si>
  <si>
    <t>12bd</t>
  </si>
  <si>
    <t>12u</t>
  </si>
  <si>
    <t>45bd</t>
  </si>
  <si>
    <t>48u</t>
  </si>
  <si>
    <t>45vn</t>
  </si>
  <si>
    <t>Bình dương 12 kg</t>
  </si>
  <si>
    <t>Uni 12kg</t>
  </si>
  <si>
    <t>Bình dương 45kg</t>
  </si>
  <si>
    <t>Uni 48 kg</t>
  </si>
  <si>
    <t>Vn 45 kg</t>
  </si>
  <si>
    <t>elf</t>
  </si>
  <si>
    <t>tặng phẩm</t>
  </si>
  <si>
    <t>&gt;=07/25/2011</t>
  </si>
  <si>
    <t>&lt;400</t>
  </si>
  <si>
    <t>bình</t>
  </si>
  <si>
    <t>áo</t>
  </si>
  <si>
    <t>kg</t>
  </si>
  <si>
    <t>lịch</t>
  </si>
  <si>
    <t>bình thuỷ</t>
  </si>
  <si>
    <t>ELF 6kg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</si>
</sst>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5" fontId="0" fillId="0" borderId="0" xfId="1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0" zoomScale="130" zoomScaleNormal="130" workbookViewId="0">
      <selection activeCell="A2" sqref="A2:I10"/>
    </sheetView>
  </sheetViews>
  <sheetFormatPr defaultRowHeight="15" x14ac:dyDescent="0.25"/>
  <cols>
    <col min="2" max="2" width="16.5703125" customWidth="1"/>
    <col min="4" max="4" width="16.140625" bestFit="1" customWidth="1"/>
    <col min="6" max="6" width="12.140625" bestFit="1" customWidth="1"/>
    <col min="8" max="8" width="13.85546875" bestFit="1" customWidth="1"/>
    <col min="9" max="9" width="10.28515625" bestFit="1" customWidth="1"/>
  </cols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24</v>
      </c>
    </row>
    <row r="3" spans="1:9" x14ac:dyDescent="0.25">
      <c r="A3">
        <v>1</v>
      </c>
      <c r="B3" s="1">
        <v>40748</v>
      </c>
      <c r="C3" t="s">
        <v>13</v>
      </c>
      <c r="D3" t="str">
        <f>IF(C3="elf","ELF 6kg",HLOOKUP(C3,$A$13:$F$15,3,0))</f>
        <v>Bình dương 12 kg</v>
      </c>
      <c r="E3">
        <v>400</v>
      </c>
      <c r="F3" t="str">
        <f>IF(OR(LEFT(C3,2)="45",LEFT(C3,2)="48"),"kg","bình")</f>
        <v>bình</v>
      </c>
      <c r="G3">
        <f>IF(C3="elf",20000,HLOOKUP(C3,$A$13:$F$15,2,0))</f>
        <v>30000</v>
      </c>
      <c r="H3" s="2">
        <f>IF(OR(B3&gt;="7/25/2011",E3&lt;400),E3*G3,G3*E3*90%)</f>
        <v>10800000</v>
      </c>
      <c r="I3" t="str">
        <f>IF(RIGHT(C3,2)="vn","bình thuỷ",IF(RIGHT(C3,1)="u","áo","lịch"))</f>
        <v>lịch</v>
      </c>
    </row>
    <row r="4" spans="1:9" x14ac:dyDescent="0.25">
      <c r="A4">
        <v>5</v>
      </c>
      <c r="B4" s="1">
        <v>40749</v>
      </c>
      <c r="C4" t="s">
        <v>14</v>
      </c>
      <c r="D4" t="str">
        <f t="shared" ref="D4:D10" si="0">IF(C4="elf","ELF 6kg",HLOOKUP(C4,$A$13:$F$15,3,0))</f>
        <v>Uni 12kg</v>
      </c>
      <c r="E4">
        <v>30</v>
      </c>
      <c r="F4" t="str">
        <f t="shared" ref="F4:F10" si="1">IF(OR(LEFT(C4,2)="45",LEFT(C4,2)="48"),"kg","bình")</f>
        <v>bình</v>
      </c>
      <c r="G4">
        <f t="shared" ref="G4:G10" si="2">IF(C4="elf",20000,HLOOKUP(C4,$A$13:$F$15,2,0))</f>
        <v>32000</v>
      </c>
      <c r="H4" s="2">
        <f t="shared" ref="H4:H10" si="3">IF(OR(B4&gt;="7/25/2011",E4&lt;400),E4*G4,G4*E4*90%)</f>
        <v>960000</v>
      </c>
      <c r="I4" t="str">
        <f t="shared" ref="I4:I10" si="4">IF(RIGHT(C4,2)="vn","bình thuỷ",IF(RIGHT(C4,1)="u","áo","lịch"))</f>
        <v>áo</v>
      </c>
    </row>
    <row r="5" spans="1:9" x14ac:dyDescent="0.25">
      <c r="A5">
        <v>8</v>
      </c>
      <c r="B5" s="1">
        <v>40750</v>
      </c>
      <c r="C5" t="s">
        <v>15</v>
      </c>
      <c r="D5" t="str">
        <f t="shared" si="0"/>
        <v>Bình dương 45kg</v>
      </c>
      <c r="E5">
        <v>450</v>
      </c>
      <c r="F5" t="str">
        <f t="shared" si="1"/>
        <v>kg</v>
      </c>
      <c r="G5">
        <f t="shared" si="2"/>
        <v>2000</v>
      </c>
      <c r="H5" s="2">
        <f t="shared" si="3"/>
        <v>810000</v>
      </c>
      <c r="I5" t="str">
        <f t="shared" si="4"/>
        <v>lịch</v>
      </c>
    </row>
    <row r="6" spans="1:9" x14ac:dyDescent="0.25">
      <c r="A6">
        <v>2</v>
      </c>
      <c r="B6" s="1">
        <v>40748</v>
      </c>
      <c r="C6" t="s">
        <v>15</v>
      </c>
      <c r="D6" t="str">
        <f t="shared" si="0"/>
        <v>Bình dương 45kg</v>
      </c>
      <c r="E6">
        <v>270</v>
      </c>
      <c r="F6" t="str">
        <f t="shared" si="1"/>
        <v>kg</v>
      </c>
      <c r="G6">
        <f t="shared" si="2"/>
        <v>2000</v>
      </c>
      <c r="H6" s="2">
        <f t="shared" si="3"/>
        <v>540000</v>
      </c>
      <c r="I6" t="str">
        <f t="shared" si="4"/>
        <v>lịch</v>
      </c>
    </row>
    <row r="7" spans="1:9" x14ac:dyDescent="0.25">
      <c r="A7">
        <v>6</v>
      </c>
      <c r="B7" s="1">
        <v>40749</v>
      </c>
      <c r="C7" t="s">
        <v>17</v>
      </c>
      <c r="D7" t="str">
        <f t="shared" si="0"/>
        <v>Vn 45 kg</v>
      </c>
      <c r="E7">
        <v>40</v>
      </c>
      <c r="F7" t="str">
        <f t="shared" si="1"/>
        <v>kg</v>
      </c>
      <c r="G7">
        <f t="shared" si="2"/>
        <v>2100</v>
      </c>
      <c r="H7" s="2">
        <f t="shared" si="3"/>
        <v>84000</v>
      </c>
      <c r="I7" t="str">
        <f t="shared" si="4"/>
        <v>bình thuỷ</v>
      </c>
    </row>
    <row r="8" spans="1:9" x14ac:dyDescent="0.25">
      <c r="A8">
        <v>4</v>
      </c>
      <c r="B8" s="1">
        <v>40749</v>
      </c>
      <c r="C8" t="s">
        <v>16</v>
      </c>
      <c r="D8" t="str">
        <f t="shared" si="0"/>
        <v>Uni 48 kg</v>
      </c>
      <c r="E8">
        <v>240</v>
      </c>
      <c r="F8" t="str">
        <f t="shared" si="1"/>
        <v>kg</v>
      </c>
      <c r="G8">
        <f t="shared" si="2"/>
        <v>2000</v>
      </c>
      <c r="H8" s="2">
        <f t="shared" si="3"/>
        <v>480000</v>
      </c>
      <c r="I8" t="str">
        <f t="shared" si="4"/>
        <v>áo</v>
      </c>
    </row>
    <row r="9" spans="1:9" x14ac:dyDescent="0.25">
      <c r="A9">
        <v>7</v>
      </c>
      <c r="B9" s="1">
        <v>40750</v>
      </c>
      <c r="C9" t="s">
        <v>23</v>
      </c>
      <c r="D9" t="str">
        <f t="shared" si="0"/>
        <v>ELF 6kg</v>
      </c>
      <c r="E9">
        <v>70</v>
      </c>
      <c r="F9" t="str">
        <f t="shared" si="1"/>
        <v>bình</v>
      </c>
      <c r="G9">
        <f t="shared" si="2"/>
        <v>20000</v>
      </c>
      <c r="H9" s="2">
        <f t="shared" si="3"/>
        <v>1400000</v>
      </c>
      <c r="I9" t="str">
        <f t="shared" si="4"/>
        <v>lịch</v>
      </c>
    </row>
    <row r="10" spans="1:9" x14ac:dyDescent="0.25">
      <c r="A10">
        <v>3</v>
      </c>
      <c r="B10" s="1">
        <v>40748</v>
      </c>
      <c r="C10" t="s">
        <v>23</v>
      </c>
      <c r="D10" t="str">
        <f t="shared" si="0"/>
        <v>ELF 6kg</v>
      </c>
      <c r="E10">
        <v>410</v>
      </c>
      <c r="F10" t="str">
        <f t="shared" si="1"/>
        <v>bình</v>
      </c>
      <c r="G10">
        <f t="shared" si="2"/>
        <v>20000</v>
      </c>
      <c r="H10" s="2">
        <f t="shared" si="3"/>
        <v>7380000</v>
      </c>
      <c r="I10" t="str">
        <f t="shared" si="4"/>
        <v>lịch</v>
      </c>
    </row>
    <row r="12" spans="1:9" x14ac:dyDescent="0.25">
      <c r="A12" t="s">
        <v>9</v>
      </c>
    </row>
    <row r="13" spans="1:9" x14ac:dyDescent="0.25">
      <c r="A13" t="s">
        <v>10</v>
      </c>
      <c r="B13" t="s">
        <v>13</v>
      </c>
      <c r="C13" t="s">
        <v>14</v>
      </c>
      <c r="D13" t="s">
        <v>15</v>
      </c>
      <c r="E13" t="s">
        <v>16</v>
      </c>
      <c r="F13" t="s">
        <v>17</v>
      </c>
    </row>
    <row r="14" spans="1:9" x14ac:dyDescent="0.25">
      <c r="A14" t="s">
        <v>11</v>
      </c>
      <c r="B14">
        <v>30000</v>
      </c>
      <c r="C14">
        <v>32000</v>
      </c>
      <c r="D14">
        <v>2000</v>
      </c>
      <c r="E14">
        <v>2000</v>
      </c>
      <c r="F14">
        <v>2100</v>
      </c>
      <c r="H14">
        <f>COUNTIF(C3:C10,"45*")</f>
        <v>3</v>
      </c>
      <c r="I14">
        <f>SUMIF(C3:C10,"45*",E3:E10)</f>
        <v>760</v>
      </c>
    </row>
    <row r="15" spans="1:9" x14ac:dyDescent="0.25">
      <c r="A15" t="s">
        <v>12</v>
      </c>
      <c r="B15" t="s">
        <v>18</v>
      </c>
      <c r="C15" t="s">
        <v>19</v>
      </c>
      <c r="D15" t="s">
        <v>20</v>
      </c>
      <c r="E15" t="s">
        <v>21</v>
      </c>
      <c r="F15" t="s">
        <v>22</v>
      </c>
    </row>
    <row r="17" spans="1:9" x14ac:dyDescent="0.25">
      <c r="E17" t="s">
        <v>2</v>
      </c>
      <c r="F17" t="s">
        <v>5</v>
      </c>
    </row>
    <row r="18" spans="1:9" x14ac:dyDescent="0.25">
      <c r="C18" t="b">
        <f>B4&gt;="07/25/2011"</f>
        <v>0</v>
      </c>
      <c r="E18" t="s">
        <v>25</v>
      </c>
    </row>
    <row r="19" spans="1:9" x14ac:dyDescent="0.25">
      <c r="F19" t="s">
        <v>26</v>
      </c>
    </row>
    <row r="21" spans="1:9" x14ac:dyDescent="0.25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  <c r="I21" t="s">
        <v>24</v>
      </c>
    </row>
    <row r="22" spans="1:9" x14ac:dyDescent="0.25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  <c r="I22" t="s">
        <v>24</v>
      </c>
    </row>
    <row r="23" spans="1:9" x14ac:dyDescent="0.25">
      <c r="A23">
        <v>5</v>
      </c>
      <c r="B23" s="1">
        <v>40749</v>
      </c>
      <c r="C23" t="s">
        <v>14</v>
      </c>
      <c r="D23" t="s">
        <v>19</v>
      </c>
      <c r="E23">
        <v>30</v>
      </c>
      <c r="F23" t="s">
        <v>27</v>
      </c>
      <c r="G23">
        <v>32000</v>
      </c>
      <c r="H23" s="2">
        <v>960000</v>
      </c>
      <c r="I23" t="s">
        <v>28</v>
      </c>
    </row>
    <row r="24" spans="1:9" x14ac:dyDescent="0.25">
      <c r="A24">
        <v>8</v>
      </c>
      <c r="B24" s="1">
        <v>40750</v>
      </c>
      <c r="C24" t="s">
        <v>15</v>
      </c>
      <c r="D24" t="s">
        <v>20</v>
      </c>
      <c r="E24">
        <v>450</v>
      </c>
      <c r="F24" t="s">
        <v>29</v>
      </c>
      <c r="G24">
        <v>2000</v>
      </c>
      <c r="H24" s="2">
        <v>810000</v>
      </c>
      <c r="I24" t="s">
        <v>30</v>
      </c>
    </row>
    <row r="25" spans="1:9" x14ac:dyDescent="0.25">
      <c r="A25">
        <v>2</v>
      </c>
      <c r="B25" s="1">
        <v>40748</v>
      </c>
      <c r="C25" t="s">
        <v>15</v>
      </c>
      <c r="D25" t="s">
        <v>20</v>
      </c>
      <c r="E25">
        <v>270</v>
      </c>
      <c r="F25" t="s">
        <v>29</v>
      </c>
      <c r="G25">
        <v>2000</v>
      </c>
      <c r="H25" s="2">
        <v>540000</v>
      </c>
      <c r="I25" t="s">
        <v>30</v>
      </c>
    </row>
    <row r="26" spans="1:9" x14ac:dyDescent="0.25">
      <c r="A26">
        <v>6</v>
      </c>
      <c r="B26" s="1">
        <v>40749</v>
      </c>
      <c r="C26" t="s">
        <v>17</v>
      </c>
      <c r="D26" t="s">
        <v>22</v>
      </c>
      <c r="E26">
        <v>40</v>
      </c>
      <c r="F26" t="s">
        <v>29</v>
      </c>
      <c r="G26">
        <v>2100</v>
      </c>
      <c r="H26" s="2">
        <v>84000</v>
      </c>
      <c r="I26" t="s">
        <v>31</v>
      </c>
    </row>
    <row r="27" spans="1:9" x14ac:dyDescent="0.25">
      <c r="A27">
        <v>4</v>
      </c>
      <c r="B27" s="1">
        <v>40749</v>
      </c>
      <c r="C27" t="s">
        <v>16</v>
      </c>
      <c r="D27" t="s">
        <v>21</v>
      </c>
      <c r="E27">
        <v>240</v>
      </c>
      <c r="F27" t="s">
        <v>29</v>
      </c>
      <c r="G27">
        <v>2000</v>
      </c>
      <c r="H27" s="2">
        <v>480000</v>
      </c>
      <c r="I27" t="s">
        <v>28</v>
      </c>
    </row>
    <row r="28" spans="1:9" x14ac:dyDescent="0.25">
      <c r="A28">
        <v>7</v>
      </c>
      <c r="B28" s="1">
        <v>40750</v>
      </c>
      <c r="C28" t="s">
        <v>23</v>
      </c>
      <c r="D28" t="s">
        <v>32</v>
      </c>
      <c r="E28">
        <v>70</v>
      </c>
      <c r="F28" t="s">
        <v>27</v>
      </c>
      <c r="G28">
        <v>20000</v>
      </c>
      <c r="H28" s="2">
        <v>1400000</v>
      </c>
      <c r="I28" t="s">
        <v>30</v>
      </c>
    </row>
  </sheetData>
  <sortState ref="A3:H10">
    <sortCondition ref="C3:C10"/>
    <sortCondition descending="1" ref="B3:B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Sheet1!Criteria</vt:lpstr>
      <vt:lpstr>Sheet1!Extract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2019-02-25T11:39:57Z</dcterms:created>
  <dcterms:modified xsi:type="dcterms:W3CDTF">2019-02-28T00:06:55Z</dcterms:modified>
</cp:coreProperties>
</file>